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<sst xmlns="http://schemas.openxmlformats.org/spreadsheetml/2006/main" count="53" uniqueCount="35">
  <si>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Investering</t>
  </si>
  <si>
    <t>Uitlijnapparaat</t>
  </si>
  <si>
    <t>Aanvullende apparatuur</t>
  </si>
  <si>
    <t>Wagenhoogtemeter</t>
  </si>
  <si>
    <t xml:space="preserve">Korting </t>
  </si>
  <si>
    <t>Totale investering in apparatuur</t>
  </si>
  <si>
    <t>Cursus training</t>
  </si>
  <si>
    <t>Totale investering</t>
  </si>
  <si>
    <t>Restwaarde na .. jaar</t>
  </si>
  <si>
    <t>Jaarlijkse vaste kosten</t>
  </si>
  <si>
    <t>Jaarlijks onderhoud inclusief update databank</t>
  </si>
  <si>
    <t>Rente (%)</t>
  </si>
  <si>
    <t>Afschrijving</t>
  </si>
  <si>
    <t>Totale jaarlijkse vaste kosten</t>
  </si>
  <si>
    <t>Vaste kosten per uitlijnbeurt</t>
  </si>
  <si>
    <t>Bij ,, uitlijnbeurten per jaar (aantal)</t>
  </si>
  <si>
    <t>Bij werkaanbod (procenten van totaal uitlijnbeurten)</t>
  </si>
  <si>
    <t>alleen meten</t>
  </si>
  <si>
    <t>meten en voor uitlijnen</t>
  </si>
  <si>
    <t>meten en vierkant uitlijnen</t>
  </si>
  <si>
    <t>Tijd per uitlijnbeurt (minuten)</t>
  </si>
  <si>
    <t>Totale gebruikstijd per jaar (minuten)</t>
  </si>
  <si>
    <t>Vaste kosten per uitlijnbeurt (euro)</t>
  </si>
  <si>
    <t>Variabele kosten per uitlijnbeurt</t>
  </si>
  <si>
    <t>Werkplaatstarief</t>
  </si>
  <si>
    <t>Totale variabele kosten</t>
  </si>
  <si>
    <t>Variabele kosten per uitlijnbeurt (euro)</t>
  </si>
  <si>
    <t>Totale kosten per uitlijnbeurt</t>
  </si>
  <si>
    <t xml:space="preserve">Gemiddeld tarief incl korting en excl BTW </t>
  </si>
  <si>
    <t>Omzet in uitlijnen</t>
  </si>
  <si>
    <t>Margeberekening</t>
  </si>
  <si>
    <t>Resultaat op uitlijnen</t>
  </si>
  <si>
    <t>Winst op uitlijnen</t>
  </si>
  <si>
    <t>Rendement op gemiddeld geïnvesteerd vermogen in (%)</t>
  </si>
  <si>
    <t>3D Uitlijnapparaat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</si>
</sst>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([$€-2]\ * #,##0.00_);_([$€-2]\ * \(#,##0.00\);_([$€-2]\ * &quot;-&quot;??_);_(@_)"/>
    <numFmt numFmtId="173" formatCode="0.0%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[$€-2]\ #,##0.00_-"/>
    <numFmt numFmtId="179" formatCode="_-[$€-2]\ * #,##0.00_-;_-[$€-2]\ * #,##0.00\-;_-[$€-2]\ 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172" fontId="0" fillId="33" borderId="14" xfId="0" applyNumberFormat="1" applyFont="1" applyFill="1" applyBorder="1" applyAlignment="1">
      <alignment/>
    </xf>
    <xf numFmtId="172" fontId="1" fillId="0" borderId="15" xfId="0" applyNumberFormat="1" applyFont="1" applyBorder="1" applyAlignment="1">
      <alignment/>
    </xf>
    <xf numFmtId="172" fontId="0" fillId="33" borderId="14" xfId="0" applyNumberFormat="1" applyFill="1" applyBorder="1" applyAlignment="1">
      <alignment/>
    </xf>
    <xf numFmtId="0" fontId="0" fillId="33" borderId="16" xfId="0" applyFill="1" applyBorder="1" applyAlignment="1">
      <alignment/>
    </xf>
    <xf numFmtId="172" fontId="0" fillId="33" borderId="17" xfId="0" applyNumberFormat="1" applyFill="1" applyBorder="1" applyAlignment="1">
      <alignment/>
    </xf>
    <xf numFmtId="173" fontId="0" fillId="33" borderId="13" xfId="0" applyNumberFormat="1" applyFill="1" applyBorder="1" applyAlignment="1">
      <alignment/>
    </xf>
    <xf numFmtId="9" fontId="0" fillId="33" borderId="12" xfId="53" applyFont="1" applyFill="1" applyBorder="1" applyAlignment="1">
      <alignment/>
    </xf>
    <xf numFmtId="9" fontId="0" fillId="33" borderId="13" xfId="53" applyFont="1" applyFill="1" applyBorder="1" applyAlignment="1">
      <alignment/>
    </xf>
    <xf numFmtId="9" fontId="0" fillId="33" borderId="11" xfId="53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49" fontId="0" fillId="0" borderId="0" xfId="0" applyNumberFormat="1" applyAlignment="1">
      <alignment horizontal="left" indent="1"/>
    </xf>
    <xf numFmtId="49" fontId="0" fillId="34" borderId="12" xfId="0" applyNumberFormat="1" applyFill="1" applyBorder="1" applyAlignment="1">
      <alignment horizontal="left" indent="1"/>
    </xf>
    <xf numFmtId="49" fontId="0" fillId="34" borderId="13" xfId="0" applyNumberFormat="1" applyFill="1" applyBorder="1" applyAlignment="1">
      <alignment horizontal="left" indent="1"/>
    </xf>
    <xf numFmtId="49" fontId="1" fillId="34" borderId="13" xfId="0" applyNumberFormat="1" applyFont="1" applyFill="1" applyBorder="1" applyAlignment="1">
      <alignment horizontal="left" indent="1"/>
    </xf>
    <xf numFmtId="49" fontId="2" fillId="34" borderId="13" xfId="0" applyNumberFormat="1" applyFont="1" applyFill="1" applyBorder="1" applyAlignment="1">
      <alignment horizontal="left" indent="1"/>
    </xf>
    <xf numFmtId="49" fontId="0" fillId="34" borderId="11" xfId="0" applyNumberFormat="1" applyFill="1" applyBorder="1" applyAlignment="1">
      <alignment horizontal="left" indent="1"/>
    </xf>
    <xf numFmtId="0" fontId="1" fillId="34" borderId="1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9" fontId="0" fillId="34" borderId="0" xfId="53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172" fontId="0" fillId="34" borderId="14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  <xf numFmtId="9" fontId="1" fillId="34" borderId="17" xfId="53" applyFont="1" applyFill="1" applyBorder="1" applyAlignment="1">
      <alignment/>
    </xf>
    <xf numFmtId="0" fontId="0" fillId="34" borderId="15" xfId="0" applyFill="1" applyBorder="1" applyAlignment="1">
      <alignment/>
    </xf>
    <xf numFmtId="172" fontId="1" fillId="34" borderId="15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172" fontId="0" fillId="34" borderId="14" xfId="53" applyNumberFormat="1" applyFont="1" applyFill="1" applyBorder="1" applyAlignment="1">
      <alignment/>
    </xf>
    <xf numFmtId="172" fontId="0" fillId="34" borderId="10" xfId="53" applyNumberFormat="1" applyFont="1" applyFill="1" applyBorder="1" applyAlignment="1">
      <alignment/>
    </xf>
    <xf numFmtId="172" fontId="0" fillId="34" borderId="15" xfId="53" applyNumberFormat="1" applyFont="1" applyFill="1" applyBorder="1" applyAlignment="1">
      <alignment/>
    </xf>
    <xf numFmtId="172" fontId="1" fillId="34" borderId="15" xfId="0" applyNumberFormat="1" applyFont="1" applyFill="1" applyBorder="1" applyAlignment="1">
      <alignment/>
    </xf>
    <xf numFmtId="9" fontId="0" fillId="33" borderId="20" xfId="0" applyNumberFormat="1" applyFont="1" applyFill="1" applyBorder="1" applyAlignment="1">
      <alignment/>
    </xf>
    <xf numFmtId="172" fontId="0" fillId="34" borderId="21" xfId="0" applyNumberFormat="1" applyFill="1" applyBorder="1" applyAlignment="1">
      <alignment/>
    </xf>
    <xf numFmtId="0" fontId="0" fillId="34" borderId="22" xfId="0" applyFill="1" applyBorder="1" applyAlignment="1">
      <alignment/>
    </xf>
    <xf numFmtId="172" fontId="0" fillId="33" borderId="23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172" fontId="0" fillId="33" borderId="21" xfId="0" applyNumberFormat="1" applyFill="1" applyBorder="1" applyAlignment="1">
      <alignment/>
    </xf>
    <xf numFmtId="179" fontId="0" fillId="34" borderId="21" xfId="0" applyNumberFormat="1" applyFill="1" applyBorder="1" applyAlignment="1">
      <alignment/>
    </xf>
    <xf numFmtId="179" fontId="0" fillId="34" borderId="14" xfId="0" applyNumberFormat="1" applyFill="1" applyBorder="1" applyAlignment="1">
      <alignment/>
    </xf>
    <xf numFmtId="179" fontId="0" fillId="34" borderId="10" xfId="0" applyNumberFormat="1" applyFill="1" applyBorder="1" applyAlignment="1">
      <alignment/>
    </xf>
    <xf numFmtId="179" fontId="0" fillId="34" borderId="15" xfId="0" applyNumberFormat="1" applyFill="1" applyBorder="1" applyAlignment="1">
      <alignment/>
    </xf>
    <xf numFmtId="179" fontId="1" fillId="34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85725</xdr:rowOff>
    </xdr:from>
    <xdr:to>
      <xdr:col>1</xdr:col>
      <xdr:colOff>1114425</xdr:colOff>
      <xdr:row>2</xdr:row>
      <xdr:rowOff>57150</xdr:rowOff>
    </xdr:to>
    <xdr:pic>
      <xdr:nvPicPr>
        <xdr:cNvPr id="1" name="Afbeelding 2" descr="am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5717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1"/>
  <sheetViews>
    <sheetView tabSelected="1" zoomScalePageLayoutView="0" workbookViewId="0" topLeftCell="A40">
      <selection activeCell="E70" sqref="E70"/>
    </sheetView>
  </sheetViews>
  <sheetFormatPr defaultColWidth="9.140625" defaultRowHeight="12.75"/>
  <cols>
    <col min="2" max="2" width="49.140625" style="18" bestFit="1" customWidth="1"/>
    <col min="3" max="3" width="4.8515625" style="0" bestFit="1" customWidth="1"/>
    <col min="4" max="4" width="8.8515625" style="0" bestFit="1" customWidth="1"/>
    <col min="5" max="5" width="11.8515625" style="0" bestFit="1" customWidth="1"/>
    <col min="6" max="6" width="2.28125" style="0" customWidth="1"/>
  </cols>
  <sheetData>
    <row r="1" ht="13.5" thickBot="1"/>
    <row r="2" spans="2:6" ht="45.75" customHeight="1">
      <c r="B2" s="19"/>
      <c r="C2" s="24" t="s">
        <v>34</v>
      </c>
      <c r="D2" s="24"/>
      <c r="E2" s="24"/>
      <c r="F2" s="29"/>
    </row>
    <row r="3" spans="2:6" ht="12.75">
      <c r="B3" s="20"/>
      <c r="C3" s="25"/>
      <c r="D3" s="26"/>
      <c r="E3" s="26"/>
      <c r="F3" s="30"/>
    </row>
    <row r="4" spans="2:6" ht="13.5" thickBot="1">
      <c r="B4" s="21" t="s">
        <v>0</v>
      </c>
      <c r="C4" s="26"/>
      <c r="D4" s="26"/>
      <c r="E4" s="26"/>
      <c r="F4" s="30"/>
    </row>
    <row r="5" spans="2:6" ht="12.75">
      <c r="B5" s="20" t="s">
        <v>1</v>
      </c>
      <c r="C5" s="26"/>
      <c r="D5" s="4"/>
      <c r="E5" s="7">
        <v>23000</v>
      </c>
      <c r="F5" s="30"/>
    </row>
    <row r="6" spans="2:6" ht="12.75">
      <c r="B6" s="20" t="s">
        <v>2</v>
      </c>
      <c r="C6" s="26"/>
      <c r="D6" s="5"/>
      <c r="E6" s="36"/>
      <c r="F6" s="30"/>
    </row>
    <row r="7" spans="2:6" ht="12.75">
      <c r="B7" s="20" t="s">
        <v>3</v>
      </c>
      <c r="C7" s="26"/>
      <c r="D7" s="5"/>
      <c r="E7" s="1">
        <v>3000</v>
      </c>
      <c r="F7" s="30"/>
    </row>
    <row r="8" spans="2:6" ht="13.5" thickBot="1">
      <c r="B8" s="20" t="s">
        <v>4</v>
      </c>
      <c r="C8" s="26"/>
      <c r="D8" s="51">
        <v>0.1</v>
      </c>
      <c r="E8" s="59">
        <f>SUM(E4:E7)*-D8</f>
        <v>-2600</v>
      </c>
      <c r="F8" s="30"/>
    </row>
    <row r="9" spans="2:6" ht="14.25" thickBot="1" thickTop="1">
      <c r="B9" s="22" t="s">
        <v>5</v>
      </c>
      <c r="C9" s="26"/>
      <c r="D9" s="6"/>
      <c r="E9" s="8">
        <f>SUM(E4:E8)</f>
        <v>23400</v>
      </c>
      <c r="F9" s="30"/>
    </row>
    <row r="10" spans="2:6" ht="13.5" thickBot="1">
      <c r="B10" s="20"/>
      <c r="C10" s="26"/>
      <c r="D10" s="26"/>
      <c r="E10" s="31"/>
      <c r="F10" s="30"/>
    </row>
    <row r="11" spans="2:6" ht="13.5" thickBot="1">
      <c r="B11" s="20" t="s">
        <v>6</v>
      </c>
      <c r="C11" s="26"/>
      <c r="D11" s="53"/>
      <c r="E11" s="54">
        <v>0</v>
      </c>
      <c r="F11" s="30"/>
    </row>
    <row r="12" spans="2:6" ht="14.25" thickBot="1" thickTop="1">
      <c r="B12" s="20" t="s">
        <v>7</v>
      </c>
      <c r="C12" s="26"/>
      <c r="D12" s="6"/>
      <c r="E12" s="41">
        <f>E9+E11</f>
        <v>23400</v>
      </c>
      <c r="F12" s="30"/>
    </row>
    <row r="13" spans="2:6" ht="13.5" thickBot="1">
      <c r="B13" s="20"/>
      <c r="C13" s="26"/>
      <c r="D13" s="26"/>
      <c r="E13" s="31"/>
      <c r="F13" s="30"/>
    </row>
    <row r="14" spans="2:6" ht="13.5" thickBot="1">
      <c r="B14" s="20" t="s">
        <v>8</v>
      </c>
      <c r="C14" s="26"/>
      <c r="D14" s="10">
        <v>5</v>
      </c>
      <c r="E14" s="11">
        <v>5000</v>
      </c>
      <c r="F14" s="30"/>
    </row>
    <row r="15" spans="2:6" ht="12.75">
      <c r="B15" s="20"/>
      <c r="C15" s="26"/>
      <c r="D15" s="26"/>
      <c r="E15" s="31"/>
      <c r="F15" s="30"/>
    </row>
    <row r="16" spans="2:6" ht="13.5" thickBot="1">
      <c r="B16" s="21" t="s">
        <v>9</v>
      </c>
      <c r="C16" s="26"/>
      <c r="D16" s="26"/>
      <c r="E16" s="31"/>
      <c r="F16" s="30"/>
    </row>
    <row r="17" spans="2:6" ht="12.75">
      <c r="B17" s="20" t="s">
        <v>10</v>
      </c>
      <c r="C17" s="26"/>
      <c r="D17" s="4"/>
      <c r="E17" s="9">
        <v>1200</v>
      </c>
      <c r="F17" s="30"/>
    </row>
    <row r="18" spans="2:6" ht="12.75">
      <c r="B18" s="20" t="s">
        <v>11</v>
      </c>
      <c r="C18" s="26"/>
      <c r="D18" s="12">
        <v>0.05</v>
      </c>
      <c r="E18" s="36">
        <f>D18*(E12+E14)/2</f>
        <v>710</v>
      </c>
      <c r="F18" s="30"/>
    </row>
    <row r="19" spans="2:6" ht="13.5" thickBot="1">
      <c r="B19" s="20" t="s">
        <v>12</v>
      </c>
      <c r="C19" s="26"/>
      <c r="D19" s="55"/>
      <c r="E19" s="52">
        <f>(E12-E14)/D14</f>
        <v>3680</v>
      </c>
      <c r="F19" s="30"/>
    </row>
    <row r="20" spans="2:6" ht="14.25" thickBot="1" thickTop="1">
      <c r="B20" s="22" t="s">
        <v>13</v>
      </c>
      <c r="C20" s="26"/>
      <c r="D20" s="6"/>
      <c r="E20" s="41">
        <f>SUM(E17:E19)</f>
        <v>5590</v>
      </c>
      <c r="F20" s="30"/>
    </row>
    <row r="21" spans="2:6" ht="12.75">
      <c r="B21" s="20"/>
      <c r="C21" s="26"/>
      <c r="D21" s="26"/>
      <c r="E21" s="31"/>
      <c r="F21" s="30"/>
    </row>
    <row r="22" spans="2:6" ht="13.5" thickBot="1">
      <c r="B22" s="21" t="s">
        <v>14</v>
      </c>
      <c r="C22" s="26"/>
      <c r="D22" s="26"/>
      <c r="E22" s="31"/>
      <c r="F22" s="30"/>
    </row>
    <row r="23" spans="2:6" ht="13.5" thickBot="1">
      <c r="B23" s="20" t="s">
        <v>15</v>
      </c>
      <c r="C23" s="26"/>
      <c r="D23" s="10">
        <v>1000</v>
      </c>
      <c r="E23" s="42"/>
      <c r="F23" s="30"/>
    </row>
    <row r="24" spans="2:6" ht="12.75">
      <c r="B24" s="20"/>
      <c r="C24" s="26"/>
      <c r="D24" s="26"/>
      <c r="E24" s="26"/>
      <c r="F24" s="30"/>
    </row>
    <row r="25" spans="2:6" ht="13.5" thickBot="1">
      <c r="B25" s="21" t="s">
        <v>16</v>
      </c>
      <c r="C25" s="27"/>
      <c r="D25" s="26"/>
      <c r="E25" s="26"/>
      <c r="F25" s="30"/>
    </row>
    <row r="26" spans="2:6" ht="12.75">
      <c r="B26" s="20" t="s">
        <v>17</v>
      </c>
      <c r="C26" s="26"/>
      <c r="D26" s="13">
        <v>0.1</v>
      </c>
      <c r="E26" s="29">
        <f>D26*D$23</f>
        <v>100</v>
      </c>
      <c r="F26" s="30"/>
    </row>
    <row r="27" spans="2:6" ht="12.75">
      <c r="B27" s="20" t="s">
        <v>18</v>
      </c>
      <c r="C27" s="26"/>
      <c r="D27" s="14">
        <v>0.5</v>
      </c>
      <c r="E27" s="30">
        <f>D27*D$23</f>
        <v>500</v>
      </c>
      <c r="F27" s="30"/>
    </row>
    <row r="28" spans="2:6" ht="13.5" thickBot="1">
      <c r="B28" s="20" t="s">
        <v>19</v>
      </c>
      <c r="C28" s="26"/>
      <c r="D28" s="15">
        <v>0.4</v>
      </c>
      <c r="E28" s="40">
        <f>D28*D$23</f>
        <v>400</v>
      </c>
      <c r="F28" s="30"/>
    </row>
    <row r="29" spans="2:6" ht="12.75">
      <c r="B29" s="20"/>
      <c r="C29" s="26"/>
      <c r="D29" s="26"/>
      <c r="E29" s="26"/>
      <c r="F29" s="30"/>
    </row>
    <row r="30" spans="2:6" ht="13.5" thickBot="1">
      <c r="B30" s="21" t="s">
        <v>20</v>
      </c>
      <c r="C30" s="26"/>
      <c r="D30" s="26"/>
      <c r="E30" s="26"/>
      <c r="F30" s="30"/>
    </row>
    <row r="31" spans="2:6" ht="12.75">
      <c r="B31" s="20" t="s">
        <v>17</v>
      </c>
      <c r="C31" s="26"/>
      <c r="D31" s="16">
        <v>5</v>
      </c>
      <c r="E31" s="29">
        <f>E26*D31</f>
        <v>500</v>
      </c>
      <c r="F31" s="30"/>
    </row>
    <row r="32" spans="2:6" ht="12.75">
      <c r="B32" s="20" t="s">
        <v>18</v>
      </c>
      <c r="C32" s="26"/>
      <c r="D32" s="17">
        <v>20</v>
      </c>
      <c r="E32" s="30">
        <f>E27*D32</f>
        <v>10000</v>
      </c>
      <c r="F32" s="30"/>
    </row>
    <row r="33" spans="2:6" ht="13.5" thickBot="1">
      <c r="B33" s="20" t="s">
        <v>19</v>
      </c>
      <c r="C33" s="26"/>
      <c r="D33" s="56">
        <v>40</v>
      </c>
      <c r="E33" s="57">
        <f>E28*D33</f>
        <v>16000</v>
      </c>
      <c r="F33" s="30"/>
    </row>
    <row r="34" spans="2:6" ht="14.25" thickBot="1" thickTop="1">
      <c r="B34" s="22" t="s">
        <v>21</v>
      </c>
      <c r="C34" s="26"/>
      <c r="D34" s="44"/>
      <c r="E34" s="43">
        <f>SUM(E31:E33)</f>
        <v>26500</v>
      </c>
      <c r="F34" s="30"/>
    </row>
    <row r="35" spans="2:6" ht="12.75">
      <c r="B35" s="20"/>
      <c r="C35" s="26"/>
      <c r="D35" s="27"/>
      <c r="E35" s="26"/>
      <c r="F35" s="30"/>
    </row>
    <row r="36" spans="2:6" ht="12.75">
      <c r="B36" s="20"/>
      <c r="C36" s="26"/>
      <c r="D36" s="27"/>
      <c r="E36" s="26"/>
      <c r="F36" s="30"/>
    </row>
    <row r="37" spans="2:6" ht="13.5" thickBot="1">
      <c r="B37" s="21" t="s">
        <v>22</v>
      </c>
      <c r="C37" s="26"/>
      <c r="D37" s="27"/>
      <c r="E37" s="26"/>
      <c r="F37" s="30"/>
    </row>
    <row r="38" spans="2:6" ht="12.75">
      <c r="B38" s="20" t="s">
        <v>17</v>
      </c>
      <c r="C38" s="26"/>
      <c r="D38" s="45"/>
      <c r="E38" s="35">
        <f>E$20*E31/(E26*E$34)</f>
        <v>1.0547169811320756</v>
      </c>
      <c r="F38" s="30"/>
    </row>
    <row r="39" spans="2:6" ht="12.75">
      <c r="B39" s="20" t="s">
        <v>18</v>
      </c>
      <c r="C39" s="26"/>
      <c r="D39" s="46"/>
      <c r="E39" s="36">
        <f>E$20*E32/(E27*E$34)</f>
        <v>4.218867924528302</v>
      </c>
      <c r="F39" s="30"/>
    </row>
    <row r="40" spans="2:6" ht="13.5" thickBot="1">
      <c r="B40" s="20" t="s">
        <v>19</v>
      </c>
      <c r="C40" s="26"/>
      <c r="D40" s="6"/>
      <c r="E40" s="37">
        <f>E$20*E33/(E28*E$34)</f>
        <v>8.437735849056605</v>
      </c>
      <c r="F40" s="30"/>
    </row>
    <row r="41" spans="2:6" ht="12.75">
      <c r="B41" s="20"/>
      <c r="C41" s="26"/>
      <c r="D41" s="26"/>
      <c r="E41" s="26"/>
      <c r="F41" s="30"/>
    </row>
    <row r="42" spans="2:6" ht="13.5" thickBot="1">
      <c r="B42" s="21" t="s">
        <v>23</v>
      </c>
      <c r="C42" s="26"/>
      <c r="D42" s="26"/>
      <c r="E42" s="31"/>
      <c r="F42" s="30"/>
    </row>
    <row r="43" spans="2:6" ht="13.5" thickBot="1">
      <c r="B43" s="20" t="s">
        <v>24</v>
      </c>
      <c r="C43" s="26"/>
      <c r="D43" s="53"/>
      <c r="E43" s="54">
        <v>57</v>
      </c>
      <c r="F43" s="30"/>
    </row>
    <row r="44" spans="2:6" ht="14.25" thickBot="1" thickTop="1">
      <c r="B44" s="22" t="s">
        <v>25</v>
      </c>
      <c r="C44" s="26"/>
      <c r="D44" s="3"/>
      <c r="E44" s="41">
        <f>E34*E43/60</f>
        <v>25175</v>
      </c>
      <c r="F44" s="30"/>
    </row>
    <row r="45" spans="2:6" ht="12.75">
      <c r="B45" s="22"/>
      <c r="C45" s="26"/>
      <c r="D45" s="26"/>
      <c r="E45" s="32"/>
      <c r="F45" s="30"/>
    </row>
    <row r="46" spans="2:6" ht="13.5" thickBot="1">
      <c r="B46" s="21" t="s">
        <v>26</v>
      </c>
      <c r="C46" s="26"/>
      <c r="D46" s="26"/>
      <c r="E46" s="31"/>
      <c r="F46" s="30"/>
    </row>
    <row r="47" spans="2:6" ht="12.75">
      <c r="B47" s="20" t="s">
        <v>17</v>
      </c>
      <c r="C47" s="26"/>
      <c r="D47" s="4"/>
      <c r="E47" s="35">
        <f>E$43*D31/60</f>
        <v>4.75</v>
      </c>
      <c r="F47" s="30"/>
    </row>
    <row r="48" spans="2:6" ht="12.75">
      <c r="B48" s="20" t="s">
        <v>18</v>
      </c>
      <c r="C48" s="26"/>
      <c r="D48" s="5"/>
      <c r="E48" s="36">
        <f>E$43*D32/60</f>
        <v>19</v>
      </c>
      <c r="F48" s="30"/>
    </row>
    <row r="49" spans="2:6" ht="13.5" thickBot="1">
      <c r="B49" s="20" t="s">
        <v>19</v>
      </c>
      <c r="C49" s="26"/>
      <c r="D49" s="6"/>
      <c r="E49" s="37">
        <f>E$43*D33/60</f>
        <v>38</v>
      </c>
      <c r="F49" s="30"/>
    </row>
    <row r="50" spans="2:6" ht="12.75">
      <c r="B50" s="20"/>
      <c r="C50" s="26"/>
      <c r="D50" s="33"/>
      <c r="E50" s="31"/>
      <c r="F50" s="30"/>
    </row>
    <row r="51" spans="2:6" ht="13.5" thickBot="1">
      <c r="B51" s="21" t="s">
        <v>27</v>
      </c>
      <c r="C51" s="26"/>
      <c r="D51" s="33"/>
      <c r="E51" s="31"/>
      <c r="F51" s="30"/>
    </row>
    <row r="52" spans="2:6" ht="12.75">
      <c r="B52" s="20" t="s">
        <v>17</v>
      </c>
      <c r="C52" s="26"/>
      <c r="D52" s="4"/>
      <c r="E52" s="47">
        <f>E38+E47</f>
        <v>5.804716981132076</v>
      </c>
      <c r="F52" s="30"/>
    </row>
    <row r="53" spans="2:6" ht="12.75">
      <c r="B53" s="20" t="s">
        <v>18</v>
      </c>
      <c r="C53" s="27"/>
      <c r="D53" s="5"/>
      <c r="E53" s="48">
        <f>E39+E48</f>
        <v>23.218867924528304</v>
      </c>
      <c r="F53" s="30"/>
    </row>
    <row r="54" spans="2:6" ht="13.5" thickBot="1">
      <c r="B54" s="20" t="s">
        <v>19</v>
      </c>
      <c r="C54" s="27"/>
      <c r="D54" s="6"/>
      <c r="E54" s="49">
        <f>E40+E49</f>
        <v>46.43773584905661</v>
      </c>
      <c r="F54" s="30"/>
    </row>
    <row r="55" spans="2:6" ht="12.75">
      <c r="B55" s="20"/>
      <c r="C55" s="26"/>
      <c r="D55" s="26"/>
      <c r="E55" s="26"/>
      <c r="F55" s="30"/>
    </row>
    <row r="56" spans="2:6" ht="13.5" thickBot="1">
      <c r="B56" s="21" t="s">
        <v>28</v>
      </c>
      <c r="C56" s="26"/>
      <c r="D56" s="26"/>
      <c r="E56" s="34"/>
      <c r="F56" s="30"/>
    </row>
    <row r="57" spans="2:6" ht="12.75">
      <c r="B57" s="20" t="s">
        <v>17</v>
      </c>
      <c r="C57" s="26"/>
      <c r="D57" s="4"/>
      <c r="E57" s="9">
        <v>17.5</v>
      </c>
      <c r="F57" s="30"/>
    </row>
    <row r="58" spans="2:6" ht="12.75">
      <c r="B58" s="20" t="s">
        <v>18</v>
      </c>
      <c r="C58" s="26"/>
      <c r="D58" s="5"/>
      <c r="E58" s="2">
        <v>30</v>
      </c>
      <c r="F58" s="30"/>
    </row>
    <row r="59" spans="2:6" ht="13.5" thickBot="1">
      <c r="B59" s="20" t="s">
        <v>19</v>
      </c>
      <c r="C59" s="26"/>
      <c r="D59" s="55"/>
      <c r="E59" s="58">
        <v>52.5</v>
      </c>
      <c r="F59" s="30"/>
    </row>
    <row r="60" spans="2:6" ht="14.25" thickBot="1" thickTop="1">
      <c r="B60" s="20" t="s">
        <v>29</v>
      </c>
      <c r="C60" s="26"/>
      <c r="D60" s="6"/>
      <c r="E60" s="50">
        <f>E57*E26+E58*E27+E59*E28</f>
        <v>37750</v>
      </c>
      <c r="F60" s="30"/>
    </row>
    <row r="61" spans="2:6" ht="12.75">
      <c r="B61" s="20"/>
      <c r="C61" s="26"/>
      <c r="D61" s="26"/>
      <c r="E61" s="34"/>
      <c r="F61" s="30"/>
    </row>
    <row r="62" spans="2:6" ht="13.5" thickBot="1">
      <c r="B62" s="21" t="s">
        <v>30</v>
      </c>
      <c r="C62" s="26"/>
      <c r="D62" s="26"/>
      <c r="E62" s="34"/>
      <c r="F62" s="30"/>
    </row>
    <row r="63" spans="2:6" ht="12.75">
      <c r="B63" s="20" t="s">
        <v>17</v>
      </c>
      <c r="C63" s="26"/>
      <c r="D63" s="4"/>
      <c r="E63" s="60">
        <f>E57-E52</f>
        <v>11.695283018867924</v>
      </c>
      <c r="F63" s="30"/>
    </row>
    <row r="64" spans="2:6" ht="12.75">
      <c r="B64" s="20" t="s">
        <v>18</v>
      </c>
      <c r="C64" s="26"/>
      <c r="D64" s="5"/>
      <c r="E64" s="61">
        <f>E58-E53</f>
        <v>6.781132075471696</v>
      </c>
      <c r="F64" s="30"/>
    </row>
    <row r="65" spans="2:6" ht="13.5" thickBot="1">
      <c r="B65" s="20" t="s">
        <v>19</v>
      </c>
      <c r="C65" s="26"/>
      <c r="D65" s="6"/>
      <c r="E65" s="62">
        <f>E59-E54</f>
        <v>6.062264150943392</v>
      </c>
      <c r="F65" s="30"/>
    </row>
    <row r="66" spans="2:6" ht="12.75">
      <c r="B66" s="20"/>
      <c r="C66" s="26"/>
      <c r="D66" s="26"/>
      <c r="E66" s="26"/>
      <c r="F66" s="30"/>
    </row>
    <row r="67" spans="2:6" ht="13.5" thickBot="1">
      <c r="B67" s="21" t="s">
        <v>31</v>
      </c>
      <c r="C67" s="26"/>
      <c r="D67" s="26"/>
      <c r="E67" s="26"/>
      <c r="F67" s="30"/>
    </row>
    <row r="68" spans="2:6" ht="13.5" thickBot="1">
      <c r="B68" s="22" t="s">
        <v>32</v>
      </c>
      <c r="C68" s="26"/>
      <c r="D68" s="38"/>
      <c r="E68" s="63">
        <f>E63*E26+E64*E27+E65*E28</f>
        <v>6984.999999999997</v>
      </c>
      <c r="F68" s="30"/>
    </row>
    <row r="69" spans="2:6" ht="13.5" thickBot="1">
      <c r="B69" s="20"/>
      <c r="C69" s="26"/>
      <c r="D69" s="26"/>
      <c r="E69" s="26"/>
      <c r="F69" s="30"/>
    </row>
    <row r="70" spans="2:6" ht="13.5" thickBot="1">
      <c r="B70" s="22" t="s">
        <v>33</v>
      </c>
      <c r="C70" s="26"/>
      <c r="D70" s="38"/>
      <c r="E70" s="39">
        <f>E68/((E12+E14)/2)</f>
        <v>0.491901408450704</v>
      </c>
      <c r="F70" s="30"/>
    </row>
    <row r="71" spans="2:6" ht="13.5" thickBot="1">
      <c r="B71" s="23"/>
      <c r="C71" s="28"/>
      <c r="D71" s="28"/>
      <c r="E71" s="28"/>
      <c r="F71" s="40"/>
    </row>
  </sheetData>
  <sheetProtection password="D861" sheet="1" objects="1" scenarios="1"/>
  <protectedRanges>
    <protectedRange sqref="E5 E7 D8 E11 D14:E14 E17 D18 D23 D26:D28 D31:D33 E43 E57:E59" name="Bereik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Business Information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Roskam</dc:creator>
  <cp:keywords/>
  <dc:description/>
  <cp:lastModifiedBy>Roskam, Martijn (RB-NL)</cp:lastModifiedBy>
  <dcterms:created xsi:type="dcterms:W3CDTF">2006-08-09T13:38:49Z</dcterms:created>
  <dcterms:modified xsi:type="dcterms:W3CDTF">2014-09-11T07:42:22Z</dcterms:modified>
  <cp:category/>
  <cp:version/>
  <cp:contentType/>
  <cp:contentStatus/>
</cp:coreProperties>
</file>