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<sst xmlns="http://schemas.openxmlformats.org/spreadsheetml/2006/main" count="51" uniqueCount="38">
  <si>
    <t>Investering</t>
  </si>
  <si>
    <t>Diagnose-apparaat</t>
  </si>
  <si>
    <t>Aanvullende apparatuur</t>
  </si>
  <si>
    <t>Laptop PC</t>
  </si>
  <si>
    <t>Merkspecifieke kabels</t>
  </si>
  <si>
    <t xml:space="preserve">Korting </t>
  </si>
  <si>
    <t>Totale investering in apparatuur</t>
  </si>
  <si>
    <t>Cursus training</t>
  </si>
  <si>
    <t>Totale investering</t>
  </si>
  <si>
    <t>Restwaarde na .. jaar</t>
  </si>
  <si>
    <t>Jaarlijkse vaste kosten</t>
  </si>
  <si>
    <t>Data-updates + helpdesk</t>
  </si>
  <si>
    <t>Rente (%)</t>
  </si>
  <si>
    <t>Afschrijving</t>
  </si>
  <si>
    <t>Totale jaarlijkse vaste kosten</t>
  </si>
  <si>
    <t>Vaste kosten per gebruik diagnoseapparaat</t>
  </si>
  <si>
    <t>Bij werkaanbod (procenten van totaal uitlijnbeurten)</t>
  </si>
  <si>
    <t>controle bij onderhoudsbeurt</t>
  </si>
  <si>
    <t>diagnose bij storing</t>
  </si>
  <si>
    <t>Tijd per diagnose (minuten)</t>
  </si>
  <si>
    <t>Totale gebruikstijd per jaar (minuten)</t>
  </si>
  <si>
    <t>Vaste kosten per diagnose (euro)</t>
  </si>
  <si>
    <t>Werkplaatstarief</t>
  </si>
  <si>
    <t>Totale variabele kosten</t>
  </si>
  <si>
    <t>Variabele kosten per diagnose (euro)</t>
  </si>
  <si>
    <t xml:space="preserve">Gemiddeld tarief incl korting en excl BTW </t>
  </si>
  <si>
    <t>Omzet in controle/diagnose</t>
  </si>
  <si>
    <t>Margeberekening</t>
  </si>
  <si>
    <t>Resultaat op controle/diagnose</t>
  </si>
  <si>
    <t>Winst op controle/diagnose</t>
  </si>
  <si>
    <t>Rendement op gemiddeld geïnvesteerd vermogen in (%)</t>
  </si>
  <si>
    <t>Merk</t>
  </si>
  <si>
    <t>Type</t>
  </si>
  <si>
    <t>Totale kosten per diagnose (euro)</t>
  </si>
  <si>
    <t>Aanschafprijs</t>
  </si>
  <si>
    <t>Bij ,,, controles/diagnoses per jaar (aantal)</t>
  </si>
  <si>
    <t>merk X</t>
  </si>
  <si>
    <t>type Y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</si>
</sst>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([$€-2]\ * #,##0.00_);_([$€-2]\ * \(#,##0.00\);_([$€-2]\ * &quot;-&quot;??_);_(@_)"/>
    <numFmt numFmtId="173" formatCode="0.0%"/>
    <numFmt numFmtId="174" formatCode="&quot;Ja&quot;;&quot;Ja&quot;;&quot;Nee&quot;"/>
    <numFmt numFmtId="175" formatCode="&quot;Waar&quot;;&quot;Waar&quot;;&quot;Niet waar&quot;"/>
    <numFmt numFmtId="176" formatCode="&quot;Aan&quot;;&quot;Aan&quot;;&quot;Uit&quot;"/>
    <numFmt numFmtId="177" formatCode="[$€-2]\ #.##000_);[Red]\([$€-2]\ #.##000\)"/>
    <numFmt numFmtId="178" formatCode="_-[$€-2]\ * #,##0.00_-;_-[$€-2]\ * #,##0.00\-;_-[$€-2]\ * &quot;-&quot;??_-;_-@_-"/>
    <numFmt numFmtId="179" formatCode="[$€-2]\ #,##0.00_-"/>
    <numFmt numFmtId="180" formatCode="[$€-2]\ #,##0.00;[Red][$€-2]\ #,##0.00"/>
    <numFmt numFmtId="181" formatCode="[$€-2]\ #,##0.00_-;[Red][$€-2]\ #,##0.00\-"/>
  </numFmts>
  <fonts count="41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172" fontId="0" fillId="33" borderId="0" xfId="0" applyNumberFormat="1" applyFont="1" applyFill="1" applyBorder="1" applyAlignment="1">
      <alignment/>
    </xf>
    <xf numFmtId="172" fontId="0" fillId="33" borderId="0" xfId="0" applyNumberFormat="1" applyFill="1" applyBorder="1" applyAlignment="1">
      <alignment/>
    </xf>
    <xf numFmtId="0" fontId="0" fillId="33" borderId="0" xfId="0" applyNumberFormat="1" applyFill="1" applyBorder="1" applyAlignment="1">
      <alignment/>
    </xf>
    <xf numFmtId="9" fontId="0" fillId="33" borderId="0" xfId="55" applyFont="1" applyFill="1" applyBorder="1" applyAlignment="1">
      <alignment/>
    </xf>
    <xf numFmtId="172" fontId="1" fillId="33" borderId="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172" fontId="0" fillId="33" borderId="14" xfId="0" applyNumberFormat="1" applyFill="1" applyBorder="1" applyAlignment="1">
      <alignment/>
    </xf>
    <xf numFmtId="172" fontId="0" fillId="33" borderId="17" xfId="0" applyNumberFormat="1" applyFill="1" applyBorder="1" applyAlignment="1">
      <alignment/>
    </xf>
    <xf numFmtId="172" fontId="0" fillId="33" borderId="12" xfId="0" applyNumberForma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15" xfId="0" applyNumberFormat="1" applyFill="1" applyBorder="1" applyAlignment="1">
      <alignment/>
    </xf>
    <xf numFmtId="0" fontId="1" fillId="33" borderId="17" xfId="0" applyFont="1" applyFill="1" applyBorder="1" applyAlignment="1">
      <alignment/>
    </xf>
    <xf numFmtId="172" fontId="1" fillId="33" borderId="12" xfId="0" applyNumberFormat="1" applyFont="1" applyFill="1" applyBorder="1" applyAlignment="1">
      <alignment/>
    </xf>
    <xf numFmtId="172" fontId="1" fillId="33" borderId="17" xfId="0" applyNumberFormat="1" applyFont="1" applyFill="1" applyBorder="1" applyAlignment="1">
      <alignment/>
    </xf>
    <xf numFmtId="172" fontId="1" fillId="33" borderId="12" xfId="55" applyNumberFormat="1" applyFont="1" applyFill="1" applyBorder="1" applyAlignment="1">
      <alignment/>
    </xf>
    <xf numFmtId="172" fontId="1" fillId="33" borderId="17" xfId="55" applyNumberFormat="1" applyFont="1" applyFill="1" applyBorder="1" applyAlignment="1">
      <alignment/>
    </xf>
    <xf numFmtId="172" fontId="1" fillId="33" borderId="17" xfId="0" applyNumberFormat="1" applyFont="1" applyFill="1" applyBorder="1" applyAlignment="1">
      <alignment/>
    </xf>
    <xf numFmtId="9" fontId="1" fillId="33" borderId="19" xfId="55" applyFont="1" applyFill="1" applyBorder="1" applyAlignment="1">
      <alignment/>
    </xf>
    <xf numFmtId="172" fontId="0" fillId="33" borderId="20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0" xfId="0" applyFill="1" applyBorder="1" applyAlignment="1">
      <alignment/>
    </xf>
    <xf numFmtId="49" fontId="0" fillId="33" borderId="10" xfId="0" applyNumberFormat="1" applyFill="1" applyBorder="1" applyAlignment="1">
      <alignment horizontal="left" indent="1"/>
    </xf>
    <xf numFmtId="49" fontId="0" fillId="33" borderId="13" xfId="0" applyNumberFormat="1" applyFill="1" applyBorder="1" applyAlignment="1">
      <alignment horizontal="left" indent="1"/>
    </xf>
    <xf numFmtId="49" fontId="1" fillId="33" borderId="13" xfId="0" applyNumberFormat="1" applyFont="1" applyFill="1" applyBorder="1" applyAlignment="1">
      <alignment horizontal="left" indent="1"/>
    </xf>
    <xf numFmtId="49" fontId="3" fillId="33" borderId="13" xfId="0" applyNumberFormat="1" applyFont="1" applyFill="1" applyBorder="1" applyAlignment="1">
      <alignment horizontal="left" indent="1"/>
    </xf>
    <xf numFmtId="49" fontId="0" fillId="33" borderId="13" xfId="0" applyNumberFormat="1" applyFont="1" applyFill="1" applyBorder="1" applyAlignment="1">
      <alignment horizontal="left" indent="1"/>
    </xf>
    <xf numFmtId="49" fontId="4" fillId="33" borderId="13" xfId="0" applyNumberFormat="1" applyFont="1" applyFill="1" applyBorder="1" applyAlignment="1">
      <alignment horizontal="left" indent="1"/>
    </xf>
    <xf numFmtId="49" fontId="0" fillId="33" borderId="15" xfId="0" applyNumberFormat="1" applyFill="1" applyBorder="1" applyAlignment="1">
      <alignment horizontal="left" indent="1"/>
    </xf>
    <xf numFmtId="0" fontId="0" fillId="34" borderId="15" xfId="0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172" fontId="0" fillId="34" borderId="14" xfId="0" applyNumberFormat="1" applyFont="1" applyFill="1" applyBorder="1" applyAlignment="1" applyProtection="1">
      <alignment/>
      <protection locked="0"/>
    </xf>
    <xf numFmtId="172" fontId="0" fillId="34" borderId="17" xfId="0" applyNumberFormat="1" applyFont="1" applyFill="1" applyBorder="1" applyAlignment="1" applyProtection="1">
      <alignment/>
      <protection locked="0"/>
    </xf>
    <xf numFmtId="9" fontId="0" fillId="34" borderId="22" xfId="0" applyNumberFormat="1" applyFont="1" applyFill="1" applyBorder="1" applyAlignment="1" applyProtection="1">
      <alignment/>
      <protection locked="0"/>
    </xf>
    <xf numFmtId="172" fontId="0" fillId="34" borderId="23" xfId="0" applyNumberFormat="1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172" fontId="0" fillId="34" borderId="19" xfId="0" applyNumberFormat="1" applyFill="1" applyBorder="1" applyAlignment="1" applyProtection="1">
      <alignment/>
      <protection locked="0"/>
    </xf>
    <xf numFmtId="172" fontId="0" fillId="34" borderId="12" xfId="0" applyNumberFormat="1" applyFill="1" applyBorder="1" applyAlignment="1" applyProtection="1">
      <alignment/>
      <protection locked="0"/>
    </xf>
    <xf numFmtId="173" fontId="0" fillId="34" borderId="13" xfId="0" applyNumberFormat="1" applyFill="1" applyBorder="1" applyAlignment="1" applyProtection="1">
      <alignment/>
      <protection locked="0"/>
    </xf>
    <xf numFmtId="9" fontId="0" fillId="34" borderId="10" xfId="55" applyFont="1" applyFill="1" applyBorder="1" applyAlignment="1" applyProtection="1">
      <alignment/>
      <protection locked="0"/>
    </xf>
    <xf numFmtId="9" fontId="0" fillId="34" borderId="15" xfId="55" applyFont="1" applyFill="1" applyBorder="1" applyAlignment="1" applyProtection="1">
      <alignment/>
      <protection locked="0"/>
    </xf>
    <xf numFmtId="0" fontId="0" fillId="34" borderId="10" xfId="0" applyNumberFormat="1" applyFill="1" applyBorder="1" applyAlignment="1" applyProtection="1">
      <alignment/>
      <protection locked="0"/>
    </xf>
    <xf numFmtId="0" fontId="0" fillId="34" borderId="22" xfId="0" applyNumberFormat="1" applyFill="1" applyBorder="1" applyAlignment="1" applyProtection="1">
      <alignment/>
      <protection locked="0"/>
    </xf>
    <xf numFmtId="172" fontId="0" fillId="34" borderId="20" xfId="0" applyNumberFormat="1" applyFill="1" applyBorder="1" applyAlignment="1" applyProtection="1">
      <alignment/>
      <protection locked="0"/>
    </xf>
    <xf numFmtId="178" fontId="0" fillId="33" borderId="20" xfId="0" applyNumberFormat="1" applyFill="1" applyBorder="1" applyAlignment="1">
      <alignment/>
    </xf>
    <xf numFmtId="49" fontId="0" fillId="35" borderId="0" xfId="0" applyNumberFormat="1" applyFill="1" applyAlignment="1">
      <alignment horizontal="left" indent="1"/>
    </xf>
    <xf numFmtId="0" fontId="0" fillId="35" borderId="0" xfId="0" applyFill="1" applyAlignment="1">
      <alignment/>
    </xf>
    <xf numFmtId="172" fontId="0" fillId="34" borderId="12" xfId="0" applyNumberFormat="1" applyFont="1" applyFill="1" applyBorder="1" applyAlignment="1">
      <alignment/>
    </xf>
    <xf numFmtId="172" fontId="0" fillId="34" borderId="14" xfId="0" applyNumberFormat="1" applyFill="1" applyBorder="1" applyAlignment="1">
      <alignment/>
    </xf>
    <xf numFmtId="178" fontId="0" fillId="33" borderId="17" xfId="0" applyNumberFormat="1" applyFill="1" applyBorder="1" applyAlignment="1">
      <alignment/>
    </xf>
    <xf numFmtId="178" fontId="1" fillId="33" borderId="19" xfId="0" applyNumberFormat="1" applyFont="1" applyFill="1" applyBorder="1" applyAlignment="1">
      <alignment/>
    </xf>
    <xf numFmtId="178" fontId="0" fillId="33" borderId="12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2</xdr:row>
      <xdr:rowOff>66675</xdr:rowOff>
    </xdr:from>
    <xdr:to>
      <xdr:col>1</xdr:col>
      <xdr:colOff>1114425</xdr:colOff>
      <xdr:row>5</xdr:row>
      <xdr:rowOff>114300</xdr:rowOff>
    </xdr:to>
    <xdr:pic>
      <xdr:nvPicPr>
        <xdr:cNvPr id="1" name="Afbeelding 2" descr="am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"/>
          <a:ext cx="962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70"/>
  <sheetViews>
    <sheetView tabSelected="1" zoomScalePageLayoutView="0" workbookViewId="0" topLeftCell="A31">
      <selection activeCell="I45" sqref="I45"/>
    </sheetView>
  </sheetViews>
  <sheetFormatPr defaultColWidth="9.140625" defaultRowHeight="12.75"/>
  <cols>
    <col min="1" max="1" width="1.421875" style="60" customWidth="1"/>
    <col min="2" max="2" width="47.7109375" style="59" customWidth="1"/>
    <col min="3" max="3" width="5.8515625" style="60" customWidth="1"/>
    <col min="4" max="4" width="13.140625" style="60" customWidth="1"/>
    <col min="5" max="5" width="19.28125" style="60" customWidth="1"/>
    <col min="6" max="6" width="9.140625" style="60" customWidth="1"/>
    <col min="7" max="7" width="1.421875" style="60" customWidth="1"/>
    <col min="8" max="16384" width="9.140625" style="60" customWidth="1"/>
  </cols>
  <sheetData>
    <row r="2" ht="7.5" customHeight="1" thickBot="1"/>
    <row r="3" spans="2:6" ht="13.5" thickBot="1">
      <c r="B3" s="36"/>
      <c r="C3" s="8"/>
      <c r="D3" s="8"/>
      <c r="E3" s="8"/>
      <c r="F3" s="9"/>
    </row>
    <row r="4" spans="2:6" ht="12.75">
      <c r="B4" s="37"/>
      <c r="C4" s="1"/>
      <c r="D4" s="15" t="s">
        <v>31</v>
      </c>
      <c r="E4" s="16" t="s">
        <v>32</v>
      </c>
      <c r="F4" s="11"/>
    </row>
    <row r="5" spans="2:6" ht="13.5" thickBot="1">
      <c r="B5" s="37"/>
      <c r="C5" s="1"/>
      <c r="D5" s="43" t="s">
        <v>36</v>
      </c>
      <c r="E5" s="44" t="s">
        <v>37</v>
      </c>
      <c r="F5" s="11"/>
    </row>
    <row r="6" spans="2:6" ht="12.75">
      <c r="B6" s="37"/>
      <c r="C6" s="1"/>
      <c r="D6" s="1"/>
      <c r="E6" s="1"/>
      <c r="F6" s="11"/>
    </row>
    <row r="7" spans="2:6" ht="13.5" thickBot="1">
      <c r="B7" s="38" t="s">
        <v>0</v>
      </c>
      <c r="C7" s="1"/>
      <c r="D7" s="1"/>
      <c r="E7" s="1"/>
      <c r="F7" s="11"/>
    </row>
    <row r="8" spans="2:6" ht="12.75">
      <c r="B8" s="37" t="s">
        <v>1</v>
      </c>
      <c r="C8" s="1"/>
      <c r="D8" s="7"/>
      <c r="E8" s="61">
        <v>4400</v>
      </c>
      <c r="F8" s="11"/>
    </row>
    <row r="9" spans="2:6" ht="12.75">
      <c r="B9" s="37" t="s">
        <v>2</v>
      </c>
      <c r="C9" s="1"/>
      <c r="D9" s="10"/>
      <c r="E9" s="62">
        <v>0</v>
      </c>
      <c r="F9" s="11"/>
    </row>
    <row r="10" spans="2:6" ht="12.75">
      <c r="B10" s="37" t="s">
        <v>3</v>
      </c>
      <c r="C10" s="1"/>
      <c r="D10" s="10"/>
      <c r="E10" s="45">
        <v>1200</v>
      </c>
      <c r="F10" s="11"/>
    </row>
    <row r="11" spans="2:6" ht="13.5" thickBot="1">
      <c r="B11" s="37" t="s">
        <v>4</v>
      </c>
      <c r="C11" s="1"/>
      <c r="D11" s="12"/>
      <c r="E11" s="46">
        <v>300</v>
      </c>
      <c r="F11" s="11"/>
    </row>
    <row r="12" spans="2:6" ht="13.5" thickBot="1">
      <c r="B12" s="37"/>
      <c r="C12" s="1"/>
      <c r="D12" s="1"/>
      <c r="E12" s="2"/>
      <c r="F12" s="11"/>
    </row>
    <row r="13" spans="2:6" ht="12.75">
      <c r="B13" s="38" t="s">
        <v>34</v>
      </c>
      <c r="C13" s="1"/>
      <c r="D13" s="32"/>
      <c r="E13" s="19">
        <f>SUM(E8:E11)</f>
        <v>5900</v>
      </c>
      <c r="F13" s="11"/>
    </row>
    <row r="14" spans="2:6" ht="13.5" thickBot="1">
      <c r="B14" s="37" t="s">
        <v>5</v>
      </c>
      <c r="C14" s="1"/>
      <c r="D14" s="47">
        <v>0.1</v>
      </c>
      <c r="E14" s="58">
        <f>SUM(E7:E11)*-D14</f>
        <v>-590</v>
      </c>
      <c r="F14" s="11"/>
    </row>
    <row r="15" spans="2:6" ht="14.25" thickBot="1" thickTop="1">
      <c r="B15" s="39" t="s">
        <v>6</v>
      </c>
      <c r="C15" s="1"/>
      <c r="D15" s="12"/>
      <c r="E15" s="26">
        <f>E13+E14</f>
        <v>5310</v>
      </c>
      <c r="F15" s="11"/>
    </row>
    <row r="16" spans="2:6" ht="13.5" thickBot="1">
      <c r="B16" s="37"/>
      <c r="C16" s="1"/>
      <c r="D16" s="1"/>
      <c r="E16" s="3"/>
      <c r="F16" s="11"/>
    </row>
    <row r="17" spans="2:6" ht="13.5" thickBot="1">
      <c r="B17" s="37" t="s">
        <v>7</v>
      </c>
      <c r="C17" s="1"/>
      <c r="D17" s="33"/>
      <c r="E17" s="48">
        <v>0</v>
      </c>
      <c r="F17" s="11"/>
    </row>
    <row r="18" spans="2:6" ht="14.25" thickBot="1" thickTop="1">
      <c r="B18" s="39" t="s">
        <v>8</v>
      </c>
      <c r="C18" s="1"/>
      <c r="D18" s="12"/>
      <c r="E18" s="26">
        <f>E15+E17</f>
        <v>5310</v>
      </c>
      <c r="F18" s="11"/>
    </row>
    <row r="19" spans="2:6" ht="13.5" thickBot="1">
      <c r="B19" s="37"/>
      <c r="C19" s="1"/>
      <c r="D19" s="1"/>
      <c r="E19" s="3"/>
      <c r="F19" s="11"/>
    </row>
    <row r="20" spans="2:6" ht="13.5" thickBot="1">
      <c r="B20" s="37" t="s">
        <v>9</v>
      </c>
      <c r="C20" s="1"/>
      <c r="D20" s="49">
        <v>5</v>
      </c>
      <c r="E20" s="50">
        <v>1500</v>
      </c>
      <c r="F20" s="11"/>
    </row>
    <row r="21" spans="2:6" ht="12.75">
      <c r="B21" s="37"/>
      <c r="C21" s="1"/>
      <c r="D21" s="1"/>
      <c r="E21" s="3"/>
      <c r="F21" s="11"/>
    </row>
    <row r="22" spans="2:6" ht="13.5" thickBot="1">
      <c r="B22" s="38" t="s">
        <v>10</v>
      </c>
      <c r="C22" s="1"/>
      <c r="D22" s="1"/>
      <c r="E22" s="3"/>
      <c r="F22" s="11"/>
    </row>
    <row r="23" spans="2:6" ht="12.75">
      <c r="B23" s="37" t="s">
        <v>11</v>
      </c>
      <c r="C23" s="1"/>
      <c r="D23" s="7"/>
      <c r="E23" s="51">
        <v>1200</v>
      </c>
      <c r="F23" s="11"/>
    </row>
    <row r="24" spans="2:6" ht="12.75">
      <c r="B24" s="37" t="s">
        <v>12</v>
      </c>
      <c r="C24" s="1"/>
      <c r="D24" s="52">
        <v>0.05</v>
      </c>
      <c r="E24" s="17">
        <f>D24*(E18+E20)/2</f>
        <v>170.25</v>
      </c>
      <c r="F24" s="11"/>
    </row>
    <row r="25" spans="2:6" ht="13.5" thickBot="1">
      <c r="B25" s="37" t="s">
        <v>13</v>
      </c>
      <c r="C25" s="1"/>
      <c r="D25" s="34"/>
      <c r="E25" s="31">
        <f>(E18-E20)/D20</f>
        <v>762</v>
      </c>
      <c r="F25" s="11"/>
    </row>
    <row r="26" spans="2:6" ht="14.25" thickBot="1" thickTop="1">
      <c r="B26" s="39" t="s">
        <v>14</v>
      </c>
      <c r="C26" s="1"/>
      <c r="D26" s="12"/>
      <c r="E26" s="26">
        <f>SUM(E23:E25)</f>
        <v>2132.25</v>
      </c>
      <c r="F26" s="11"/>
    </row>
    <row r="27" spans="2:6" ht="12.75">
      <c r="B27" s="37"/>
      <c r="C27" s="1"/>
      <c r="D27" s="1"/>
      <c r="E27" s="3"/>
      <c r="F27" s="11"/>
    </row>
    <row r="28" spans="2:6" ht="13.5" thickBot="1">
      <c r="B28" s="38" t="s">
        <v>15</v>
      </c>
      <c r="C28" s="1"/>
      <c r="D28" s="1"/>
      <c r="E28" s="3"/>
      <c r="F28" s="11"/>
    </row>
    <row r="29" spans="2:6" ht="13.5" thickBot="1">
      <c r="B29" s="37" t="s">
        <v>35</v>
      </c>
      <c r="C29" s="1"/>
      <c r="D29" s="49">
        <v>300</v>
      </c>
      <c r="E29" s="21"/>
      <c r="F29" s="11"/>
    </row>
    <row r="30" spans="2:6" ht="12.75">
      <c r="B30" s="37"/>
      <c r="C30" s="1"/>
      <c r="D30" s="1"/>
      <c r="E30" s="1"/>
      <c r="F30" s="11"/>
    </row>
    <row r="31" spans="2:6" ht="13.5" thickBot="1">
      <c r="B31" s="38" t="s">
        <v>16</v>
      </c>
      <c r="C31" s="4"/>
      <c r="D31" s="1"/>
      <c r="E31" s="1"/>
      <c r="F31" s="11"/>
    </row>
    <row r="32" spans="2:6" ht="12.75">
      <c r="B32" s="37" t="s">
        <v>17</v>
      </c>
      <c r="C32" s="1"/>
      <c r="D32" s="53">
        <v>0.8</v>
      </c>
      <c r="E32" s="9">
        <f>D32*D$29</f>
        <v>240</v>
      </c>
      <c r="F32" s="11"/>
    </row>
    <row r="33" spans="2:6" ht="13.5" thickBot="1">
      <c r="B33" s="37" t="s">
        <v>18</v>
      </c>
      <c r="C33" s="1"/>
      <c r="D33" s="54">
        <v>0.2</v>
      </c>
      <c r="E33" s="14">
        <f>D33*D$29</f>
        <v>60</v>
      </c>
      <c r="F33" s="11"/>
    </row>
    <row r="34" spans="2:6" ht="12.75">
      <c r="B34" s="37"/>
      <c r="C34" s="1"/>
      <c r="D34" s="1"/>
      <c r="E34" s="1"/>
      <c r="F34" s="11"/>
    </row>
    <row r="35" spans="2:6" ht="13.5" thickBot="1">
      <c r="B35" s="38" t="s">
        <v>19</v>
      </c>
      <c r="C35" s="1"/>
      <c r="D35" s="1"/>
      <c r="E35" s="1"/>
      <c r="F35" s="11"/>
    </row>
    <row r="36" spans="2:6" ht="12.75">
      <c r="B36" s="40" t="s">
        <v>17</v>
      </c>
      <c r="C36" s="1"/>
      <c r="D36" s="55">
        <v>10</v>
      </c>
      <c r="E36" s="9">
        <f>E32*D36</f>
        <v>2400</v>
      </c>
      <c r="F36" s="11"/>
    </row>
    <row r="37" spans="2:6" ht="13.5" thickBot="1">
      <c r="B37" s="37" t="s">
        <v>18</v>
      </c>
      <c r="C37" s="1"/>
      <c r="D37" s="56">
        <v>30</v>
      </c>
      <c r="E37" s="35">
        <f>E33*D37</f>
        <v>1800</v>
      </c>
      <c r="F37" s="11"/>
    </row>
    <row r="38" spans="2:6" ht="14.25" thickBot="1" thickTop="1">
      <c r="B38" s="39" t="s">
        <v>20</v>
      </c>
      <c r="C38" s="1"/>
      <c r="D38" s="23"/>
      <c r="E38" s="24">
        <f>SUM(E36:E37)</f>
        <v>4200</v>
      </c>
      <c r="F38" s="11"/>
    </row>
    <row r="39" spans="2:6" ht="12.75">
      <c r="B39" s="37"/>
      <c r="C39" s="1"/>
      <c r="D39" s="4"/>
      <c r="E39" s="1"/>
      <c r="F39" s="11"/>
    </row>
    <row r="40" spans="2:6" ht="12.75">
      <c r="B40" s="37"/>
      <c r="C40" s="1"/>
      <c r="D40" s="4"/>
      <c r="E40" s="1"/>
      <c r="F40" s="11"/>
    </row>
    <row r="41" spans="2:6" ht="13.5" thickBot="1">
      <c r="B41" s="38" t="s">
        <v>21</v>
      </c>
      <c r="C41" s="1"/>
      <c r="D41" s="4"/>
      <c r="E41" s="1"/>
      <c r="F41" s="11"/>
    </row>
    <row r="42" spans="2:6" ht="12.75">
      <c r="B42" s="39" t="s">
        <v>17</v>
      </c>
      <c r="C42" s="1"/>
      <c r="D42" s="22"/>
      <c r="E42" s="25">
        <f>E$26*E36/(E32*E$38)</f>
        <v>5.076785714285714</v>
      </c>
      <c r="F42" s="11"/>
    </row>
    <row r="43" spans="2:6" ht="13.5" thickBot="1">
      <c r="B43" s="39" t="s">
        <v>18</v>
      </c>
      <c r="C43" s="1"/>
      <c r="D43" s="23"/>
      <c r="E43" s="26">
        <f>E$26*E37/(E33*E$38)</f>
        <v>15.230357142857143</v>
      </c>
      <c r="F43" s="11"/>
    </row>
    <row r="44" spans="2:6" ht="12.75">
      <c r="B44" s="37"/>
      <c r="C44" s="1"/>
      <c r="D44" s="1"/>
      <c r="E44" s="1"/>
      <c r="F44" s="11"/>
    </row>
    <row r="45" spans="2:6" ht="13.5" thickBot="1">
      <c r="B45" s="38" t="s">
        <v>24</v>
      </c>
      <c r="C45" s="1"/>
      <c r="D45" s="1"/>
      <c r="E45" s="1"/>
      <c r="F45" s="11"/>
    </row>
    <row r="46" spans="2:6" ht="12.75">
      <c r="B46" s="37" t="s">
        <v>22</v>
      </c>
      <c r="C46" s="1"/>
      <c r="D46" s="7"/>
      <c r="E46" s="51">
        <v>57</v>
      </c>
      <c r="F46" s="11"/>
    </row>
    <row r="47" spans="2:6" ht="13.5" thickBot="1">
      <c r="B47" s="37" t="s">
        <v>23</v>
      </c>
      <c r="C47" s="1"/>
      <c r="D47" s="12"/>
      <c r="E47" s="18">
        <f>E38*E46/60</f>
        <v>3990</v>
      </c>
      <c r="F47" s="11"/>
    </row>
    <row r="48" spans="2:6" ht="12.75">
      <c r="B48" s="37"/>
      <c r="C48" s="1"/>
      <c r="D48" s="1"/>
      <c r="E48" s="3"/>
      <c r="F48" s="11"/>
    </row>
    <row r="49" spans="2:6" ht="13.5" thickBot="1">
      <c r="B49" s="38" t="s">
        <v>24</v>
      </c>
      <c r="C49" s="1"/>
      <c r="D49" s="1"/>
      <c r="E49" s="3"/>
      <c r="F49" s="11"/>
    </row>
    <row r="50" spans="2:6" ht="12.75">
      <c r="B50" s="39" t="s">
        <v>17</v>
      </c>
      <c r="C50" s="1"/>
      <c r="D50" s="7"/>
      <c r="E50" s="25">
        <f>E$46*D36/60</f>
        <v>9.5</v>
      </c>
      <c r="F50" s="11"/>
    </row>
    <row r="51" spans="2:6" ht="13.5" thickBot="1">
      <c r="B51" s="39" t="s">
        <v>18</v>
      </c>
      <c r="C51" s="1"/>
      <c r="D51" s="12"/>
      <c r="E51" s="26">
        <f>E$46*D37/60</f>
        <v>28.5</v>
      </c>
      <c r="F51" s="11"/>
    </row>
    <row r="52" spans="2:6" ht="12.75">
      <c r="B52" s="37"/>
      <c r="C52" s="1"/>
      <c r="D52" s="1"/>
      <c r="E52" s="5"/>
      <c r="F52" s="11"/>
    </row>
    <row r="53" spans="2:6" ht="13.5" thickBot="1">
      <c r="B53" s="38" t="s">
        <v>33</v>
      </c>
      <c r="C53" s="1"/>
      <c r="D53" s="1"/>
      <c r="E53" s="5"/>
      <c r="F53" s="11"/>
    </row>
    <row r="54" spans="2:6" ht="12.75">
      <c r="B54" s="39" t="s">
        <v>17</v>
      </c>
      <c r="C54" s="1"/>
      <c r="D54" s="7"/>
      <c r="E54" s="27">
        <f>E42+E50</f>
        <v>14.576785714285714</v>
      </c>
      <c r="F54" s="11"/>
    </row>
    <row r="55" spans="2:6" ht="13.5" thickBot="1">
      <c r="B55" s="39" t="s">
        <v>18</v>
      </c>
      <c r="C55" s="4"/>
      <c r="D55" s="12"/>
      <c r="E55" s="28">
        <f>E43+E51</f>
        <v>43.730357142857144</v>
      </c>
      <c r="F55" s="11"/>
    </row>
    <row r="56" spans="2:6" ht="12.75">
      <c r="B56" s="37"/>
      <c r="C56" s="1"/>
      <c r="D56" s="1"/>
      <c r="E56" s="1"/>
      <c r="F56" s="11"/>
    </row>
    <row r="57" spans="2:6" ht="13.5" thickBot="1">
      <c r="B57" s="38" t="s">
        <v>25</v>
      </c>
      <c r="C57" s="1"/>
      <c r="D57" s="1"/>
      <c r="E57" s="1"/>
      <c r="F57" s="11"/>
    </row>
    <row r="58" spans="2:6" ht="12.75">
      <c r="B58" s="37" t="s">
        <v>17</v>
      </c>
      <c r="C58" s="1"/>
      <c r="D58" s="7"/>
      <c r="E58" s="51">
        <v>17.5</v>
      </c>
      <c r="F58" s="11"/>
    </row>
    <row r="59" spans="2:6" ht="13.5" thickBot="1">
      <c r="B59" s="37" t="s">
        <v>18</v>
      </c>
      <c r="C59" s="1"/>
      <c r="D59" s="34"/>
      <c r="E59" s="57">
        <v>30</v>
      </c>
      <c r="F59" s="11"/>
    </row>
    <row r="60" spans="2:6" ht="14.25" thickBot="1" thickTop="1">
      <c r="B60" s="39" t="s">
        <v>26</v>
      </c>
      <c r="C60" s="1"/>
      <c r="D60" s="12"/>
      <c r="E60" s="29">
        <f>E58*E32+E59*E33</f>
        <v>6000</v>
      </c>
      <c r="F60" s="11"/>
    </row>
    <row r="61" spans="2:6" ht="12.75">
      <c r="B61" s="37"/>
      <c r="C61" s="1"/>
      <c r="D61" s="1"/>
      <c r="E61" s="1"/>
      <c r="F61" s="11"/>
    </row>
    <row r="62" spans="2:6" ht="13.5" thickBot="1">
      <c r="B62" s="38" t="s">
        <v>27</v>
      </c>
      <c r="C62" s="1"/>
      <c r="D62" s="1"/>
      <c r="E62" s="6"/>
      <c r="F62" s="11"/>
    </row>
    <row r="63" spans="2:6" ht="12.75">
      <c r="B63" s="37" t="s">
        <v>17</v>
      </c>
      <c r="C63" s="1"/>
      <c r="D63" s="7"/>
      <c r="E63" s="65">
        <f>E58-E54</f>
        <v>2.9232142857142858</v>
      </c>
      <c r="F63" s="11"/>
    </row>
    <row r="64" spans="2:6" ht="13.5" thickBot="1">
      <c r="B64" s="37" t="s">
        <v>18</v>
      </c>
      <c r="C64" s="1"/>
      <c r="D64" s="12"/>
      <c r="E64" s="63">
        <f>E59-E55</f>
        <v>-13.730357142857144</v>
      </c>
      <c r="F64" s="11"/>
    </row>
    <row r="65" spans="2:6" ht="12.75">
      <c r="B65" s="37"/>
      <c r="C65" s="1"/>
      <c r="D65" s="1"/>
      <c r="E65" s="1"/>
      <c r="F65" s="11"/>
    </row>
    <row r="66" spans="2:6" ht="13.5" thickBot="1">
      <c r="B66" s="38" t="s">
        <v>28</v>
      </c>
      <c r="C66" s="1"/>
      <c r="D66" s="1"/>
      <c r="E66" s="1"/>
      <c r="F66" s="11"/>
    </row>
    <row r="67" spans="2:6" ht="13.5" thickBot="1">
      <c r="B67" s="39" t="s">
        <v>29</v>
      </c>
      <c r="C67" s="1"/>
      <c r="D67" s="20"/>
      <c r="E67" s="64">
        <f>E63*E32+E64*E33</f>
        <v>-122.25000000000011</v>
      </c>
      <c r="F67" s="11"/>
    </row>
    <row r="68" spans="2:6" ht="13.5" thickBot="1">
      <c r="B68" s="37"/>
      <c r="C68" s="1"/>
      <c r="D68" s="1"/>
      <c r="E68" s="1"/>
      <c r="F68" s="11"/>
    </row>
    <row r="69" spans="2:6" ht="13.5" thickBot="1">
      <c r="B69" s="41" t="s">
        <v>30</v>
      </c>
      <c r="C69" s="1"/>
      <c r="D69" s="20"/>
      <c r="E69" s="30">
        <f>E67/((E18+E20)/2)</f>
        <v>-0.03590308370044056</v>
      </c>
      <c r="F69" s="11"/>
    </row>
    <row r="70" spans="2:6" ht="13.5" thickBot="1">
      <c r="B70" s="42"/>
      <c r="C70" s="13"/>
      <c r="D70" s="13"/>
      <c r="E70" s="13"/>
      <c r="F70" s="14"/>
    </row>
    <row r="71" ht="7.5" customHeight="1"/>
  </sheetData>
  <sheetProtection password="D861" sheet="1" objects="1" scenarios="1"/>
  <protectedRanges>
    <protectedRange sqref="D5:E5 E8:E11 D14 E17 D20:E20 E23 D24 D29 D32:D33 D36:D37 E46 E58:E59" name="Bereik1"/>
  </protectedRange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Reed Business Information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Roskam</dc:creator>
  <cp:keywords/>
  <dc:description/>
  <cp:lastModifiedBy>Roskam, Martijn (RB-NL)</cp:lastModifiedBy>
  <dcterms:created xsi:type="dcterms:W3CDTF">2006-08-09T07:27:02Z</dcterms:created>
  <dcterms:modified xsi:type="dcterms:W3CDTF">2014-09-11T07:41:35Z</dcterms:modified>
  <cp:category/>
  <cp:version/>
  <cp:contentType/>
  <cp:contentStatus/>
</cp:coreProperties>
</file>